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-fuj\Documents\GitHub\good-choice\project\templates\"/>
    </mc:Choice>
  </mc:AlternateContent>
  <xr:revisionPtr revIDLastSave="0" documentId="13_ncr:1_{63D2E394-8F3D-4210-9171-DA5FB82E0786}" xr6:coauthVersionLast="47" xr6:coauthVersionMax="47" xr10:uidLastSave="{00000000-0000-0000-0000-000000000000}"/>
  <bookViews>
    <workbookView xWindow="2685" yWindow="2685" windowWidth="21600" windowHeight="11235" activeTab="3" xr2:uid="{00000000-000D-0000-FFFF-FFFF00000000}"/>
  </bookViews>
  <sheets>
    <sheet name="Readme" sheetId="1" r:id="rId1"/>
    <sheet name="年間予算" sheetId="2" r:id="rId2"/>
    <sheet name="月次実績" sheetId="3" r:id="rId3"/>
    <sheet name="予実対比" sheetId="4" r:id="rId4"/>
    <sheet name="月次報告" sheetId="5" r:id="rId5"/>
    <sheet name="架空サンプル" sheetId="6" r:id="rId6"/>
  </sheets>
  <definedNames>
    <definedName name="_xlnm.Print_Area" localSheetId="0">Readme!$B$2:$J$22</definedName>
    <definedName name="_xlnm.Print_Area" localSheetId="5">架空サンプル!$B$2:$J$18</definedName>
    <definedName name="_xlnm.Print_Area" localSheetId="2">月次実績!$B$2:$H$19</definedName>
    <definedName name="_xlnm.Print_Area" localSheetId="4">月次報告!$B$2:$F$21</definedName>
    <definedName name="_xlnm.Print_Area" localSheetId="1">年間予算!$B$2:$H$19</definedName>
    <definedName name="_xlnm.Print_Area" localSheetId="3">予実対比!$B$2:$H$21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6" l="1"/>
  <c r="E9" i="6"/>
  <c r="E8" i="6"/>
  <c r="E7" i="6"/>
  <c r="E6" i="6"/>
  <c r="E5" i="6"/>
  <c r="D16" i="4"/>
  <c r="C16" i="4"/>
  <c r="D15" i="4"/>
  <c r="C15" i="4"/>
  <c r="D8" i="4"/>
  <c r="D7" i="5" s="1"/>
  <c r="C8" i="4"/>
  <c r="D7" i="4"/>
  <c r="D6" i="5" s="1"/>
  <c r="C7" i="4"/>
  <c r="C3" i="4"/>
  <c r="C3" i="5" s="1"/>
  <c r="C19" i="3"/>
  <c r="F17" i="3"/>
  <c r="E17" i="3"/>
  <c r="D17" i="3"/>
  <c r="C17" i="3"/>
  <c r="H16" i="3"/>
  <c r="G16" i="3"/>
  <c r="B16" i="3"/>
  <c r="H15" i="3"/>
  <c r="G15" i="3"/>
  <c r="B15" i="3"/>
  <c r="H14" i="3"/>
  <c r="G14" i="3"/>
  <c r="B14" i="3"/>
  <c r="H13" i="3"/>
  <c r="G13" i="3"/>
  <c r="B13" i="3"/>
  <c r="G12" i="3"/>
  <c r="H12" i="3" s="1"/>
  <c r="D10" i="4" s="1"/>
  <c r="D9" i="5" s="1"/>
  <c r="B12" i="3"/>
  <c r="H11" i="3"/>
  <c r="G11" i="3"/>
  <c r="B11" i="3"/>
  <c r="H10" i="3"/>
  <c r="G10" i="3"/>
  <c r="B10" i="3"/>
  <c r="H9" i="3"/>
  <c r="G9" i="3"/>
  <c r="B9" i="3"/>
  <c r="H8" i="3"/>
  <c r="G8" i="3"/>
  <c r="B8" i="3"/>
  <c r="H7" i="3"/>
  <c r="G7" i="3"/>
  <c r="B7" i="3"/>
  <c r="H6" i="3"/>
  <c r="G6" i="3"/>
  <c r="B6" i="3"/>
  <c r="H5" i="3"/>
  <c r="G5" i="3"/>
  <c r="B5" i="3"/>
  <c r="C19" i="2"/>
  <c r="F17" i="2"/>
  <c r="E17" i="2"/>
  <c r="D17" i="2"/>
  <c r="C17" i="2"/>
  <c r="H16" i="2"/>
  <c r="G16" i="2"/>
  <c r="B16" i="2"/>
  <c r="H15" i="2"/>
  <c r="G15" i="2"/>
  <c r="B15" i="2"/>
  <c r="H14" i="2"/>
  <c r="G14" i="2"/>
  <c r="B14" i="2"/>
  <c r="H13" i="2"/>
  <c r="G13" i="2"/>
  <c r="B13" i="2"/>
  <c r="G12" i="2"/>
  <c r="H12" i="2" s="1"/>
  <c r="C10" i="4" s="1"/>
  <c r="B12" i="2"/>
  <c r="H11" i="2"/>
  <c r="G11" i="2"/>
  <c r="B11" i="2"/>
  <c r="H10" i="2"/>
  <c r="G10" i="2"/>
  <c r="B10" i="2"/>
  <c r="H9" i="2"/>
  <c r="G9" i="2"/>
  <c r="B9" i="2"/>
  <c r="H8" i="2"/>
  <c r="G8" i="2"/>
  <c r="B8" i="2"/>
  <c r="H7" i="2"/>
  <c r="G7" i="2"/>
  <c r="B7" i="2"/>
  <c r="H6" i="2"/>
  <c r="G6" i="2"/>
  <c r="B6" i="2"/>
  <c r="H5" i="2"/>
  <c r="G5" i="2"/>
  <c r="B5" i="2"/>
  <c r="H15" i="4" l="1"/>
  <c r="C17" i="4"/>
  <c r="D9" i="4"/>
  <c r="D8" i="5" s="1"/>
  <c r="D17" i="4"/>
  <c r="G17" i="2"/>
  <c r="G16" i="4"/>
  <c r="G17" i="3"/>
  <c r="H17" i="3"/>
  <c r="H17" i="4"/>
  <c r="G17" i="4"/>
  <c r="F17" i="4"/>
  <c r="E17" i="4"/>
  <c r="C18" i="4"/>
  <c r="F10" i="4"/>
  <c r="E10" i="4"/>
  <c r="E9" i="5" s="1"/>
  <c r="C9" i="5"/>
  <c r="H10" i="4"/>
  <c r="F9" i="5" s="1"/>
  <c r="H16" i="4"/>
  <c r="C9" i="4"/>
  <c r="C6" i="5"/>
  <c r="H17" i="2"/>
  <c r="E7" i="4"/>
  <c r="E6" i="5" s="1"/>
  <c r="E15" i="4"/>
  <c r="F7" i="4"/>
  <c r="F15" i="4"/>
  <c r="G15" i="4"/>
  <c r="C7" i="5"/>
  <c r="D18" i="4"/>
  <c r="E8" i="4"/>
  <c r="E7" i="5" s="1"/>
  <c r="E16" i="4"/>
  <c r="F8" i="4"/>
  <c r="F16" i="4"/>
  <c r="G7" i="4" l="1"/>
  <c r="H7" i="4"/>
  <c r="F6" i="5" s="1"/>
  <c r="H8" i="4"/>
  <c r="F7" i="5" s="1"/>
  <c r="G8" i="4"/>
  <c r="G10" i="4"/>
  <c r="G18" i="4"/>
  <c r="F18" i="4"/>
  <c r="E18" i="4"/>
  <c r="H18" i="4"/>
  <c r="C8" i="5"/>
  <c r="F9" i="4"/>
  <c r="E9" i="4"/>
  <c r="E8" i="5" s="1"/>
  <c r="H9" i="4" l="1"/>
  <c r="F8" i="5" s="1"/>
  <c r="G9" i="4"/>
</calcChain>
</file>

<file path=xl/sharedStrings.xml><?xml version="1.0" encoding="utf-8"?>
<sst xmlns="http://schemas.openxmlformats.org/spreadsheetml/2006/main" count="106" uniqueCount="63">
  <si>
    <t>月次予実管理Excel v1</t>
  </si>
  <si>
    <t>対象</t>
  </si>
  <si>
    <t>会社全体・12か月／円・発生ベースの損益</t>
  </si>
  <si>
    <t>期首年月</t>
  </si>
  <si>
    <t>対象月（期首から1〜12）</t>
  </si>
  <si>
    <t>1. C5に期首月の1日、C6に報告対象月の番号を入力します。</t>
  </si>
  <si>
    <t>2. 年間予算・月次実績の橙色セルへ月ごとの金額を入力します。</t>
  </si>
  <si>
    <t>3. 8月だけ記事と同じ架空例を入力済み。自社の値に置き換えてください。</t>
  </si>
  <si>
    <t>4. 空欄は未入力、0は確定ゼロ。4項目が揃った月だけ利益を計算します。</t>
  </si>
  <si>
    <t>5. 予実対比で単月・期首からの累計を確認し、月次報告を記入します。</t>
  </si>
  <si>
    <t>6. 累計・年計は必要な全項目が数値で揃うまで未入力と表示します。</t>
  </si>
  <si>
    <t>橙色・青字＝入力、緑字＝他シート参照、黒字＝計算。数式欄は編集しません。</t>
  </si>
  <si>
    <t>差異＝実績−予算。費用は超過が不利、売上・利益は超過が有利方向です。</t>
  </si>
  <si>
    <t>達成率・差異率は予算が正の場合のみ。0・赤字予算では算出しません。</t>
  </si>
  <si>
    <t>原因は自動推定しません。資料と担当者に確認し、仮説と確定原因を分けます。</t>
  </si>
  <si>
    <t>マクロ・自動CSV取込・部門管理・複数社連結・クラウド共有は含みません。</t>
  </si>
  <si>
    <t>Googleスプレッドシートへの取込・互換性は未検証です。</t>
  </si>
  <si>
    <t>架空例出典：https://good-choice.website/articles/budget-actual-variance.html</t>
  </si>
  <si>
    <t>商用利用可・自社用の改変可・二次配布禁止。v1／2026-10-18。</t>
  </si>
  <si>
    <t>年間予算</t>
  </si>
  <si>
    <t>C〜F列のみ入力。数式列G・Hは編集しない／円</t>
  </si>
  <si>
    <t>月</t>
  </si>
  <si>
    <t>売上</t>
  </si>
  <si>
    <t>売上原価</t>
  </si>
  <si>
    <t>人件費</t>
  </si>
  <si>
    <t>その他経費</t>
  </si>
  <si>
    <t>販管費</t>
  </si>
  <si>
    <t>営業利益</t>
  </si>
  <si>
    <t>年計</t>
  </si>
  <si>
    <t>入力状況</t>
  </si>
  <si>
    <t>月次実績</t>
  </si>
  <si>
    <t>予実対比</t>
  </si>
  <si>
    <t>対象月</t>
  </si>
  <si>
    <t>単月</t>
  </si>
  <si>
    <t>項目</t>
  </si>
  <si>
    <t>予算</t>
  </si>
  <si>
    <t>実績</t>
  </si>
  <si>
    <t>差異</t>
  </si>
  <si>
    <t>達成率</t>
  </si>
  <si>
    <t>差異率</t>
  </si>
  <si>
    <t>利益への方向</t>
  </si>
  <si>
    <t>累計</t>
  </si>
  <si>
    <t>未入力とゼロを区別。率は予算が正のときのみ。累計は期首〜対象月。</t>
  </si>
  <si>
    <t>月次報告</t>
  </si>
  <si>
    <t>記入項目</t>
  </si>
  <si>
    <t>記入欄（橙色）</t>
  </si>
  <si>
    <t>差異の事実</t>
  </si>
  <si>
    <t>確認した資料</t>
  </si>
  <si>
    <t>原因（確認済み）</t>
  </si>
  <si>
    <t>原因（仮説・未確認）</t>
  </si>
  <si>
    <t>翌月の対応</t>
  </si>
  <si>
    <t>担当</t>
  </si>
  <si>
    <t>期限</t>
  </si>
  <si>
    <t>架空サンプルを参考に、根拠と未確認事項を分けて記入してください。</t>
  </si>
  <si>
    <t>架空サンプル</t>
  </si>
  <si>
    <t>2026年8月・円</t>
  </si>
  <si>
    <t>費用合計</t>
  </si>
  <si>
    <t>事実：売上▲8万円、費用＋4万円、営業利益▲12万円。</t>
  </si>
  <si>
    <t>資料：販売台帳では予算100件・実績92件、単価はいずれも1万円。</t>
  </si>
  <si>
    <t>確認済み：売上差異は数量8件の減少。失注理由は未確認。</t>
  </si>
  <si>
    <t>仮説：原価率上昇の内訳、勤怠・請求明細・広告の反響を調査中。</t>
  </si>
  <si>
    <t>対応：営業・仕入担当は9月第1週、経理は第2週までに確認し対応を決める。</t>
  </si>
  <si>
    <t>架空の確認結果です。自社の数値から同じ原因を断定しないでください。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</si>
</sst>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"/>
    <numFmt numFmtId="177" formatCode="#,##0;[Red]\(#,##0\);&quot;—&quot;"/>
    <numFmt numFmtId="178" formatCode="0.0%;\(0.0%\);&quot;—&quot;"/>
  </numFmts>
  <fonts count="9">
    <font>
      <sz val="11"/>
      <name val="Carlito"/>
    </font>
    <font>
      <sz val="11"/>
      <color rgb="FF2B3330"/>
      <name val="Yu Gothic"/>
      <family val="3"/>
      <charset val="128"/>
    </font>
    <font>
      <b/>
      <sz val="16"/>
      <color rgb="FF2B3330"/>
      <name val="Yu Gothic"/>
      <family val="3"/>
      <charset val="128"/>
    </font>
    <font>
      <sz val="11"/>
      <color rgb="FF0000FF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11"/>
      <color rgb="FF008000"/>
      <name val="Yu Gothic"/>
      <family val="3"/>
      <charset val="128"/>
    </font>
    <font>
      <b/>
      <sz val="11"/>
      <color rgb="FF2B3330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BF1E2"/>
      </patternFill>
    </fill>
    <fill>
      <patternFill patternType="solid">
        <fgColor rgb="FF0D4F4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1" fillId="0" borderId="0" xfId="1" applyNumberFormat="1" applyFont="1" applyAlignment="1">
      <alignment vertical="center"/>
    </xf>
    <xf numFmtId="176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3" borderId="0" xfId="1" applyFont="1" applyFill="1" applyAlignment="1">
      <alignment vertical="center" wrapText="1"/>
    </xf>
    <xf numFmtId="177" fontId="3" fillId="2" borderId="0" xfId="1" applyNumberFormat="1" applyFont="1" applyFill="1" applyAlignment="1">
      <alignment vertical="center"/>
    </xf>
    <xf numFmtId="177" fontId="1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77" fontId="6" fillId="0" borderId="0" xfId="1" applyNumberFormat="1" applyFont="1" applyAlignment="1">
      <alignment vertical="center"/>
    </xf>
    <xf numFmtId="178" fontId="1" fillId="0" borderId="0" xfId="1" applyNumberFormat="1" applyFont="1" applyAlignment="1">
      <alignment vertical="center"/>
    </xf>
    <xf numFmtId="0" fontId="1" fillId="0" borderId="0" xfId="1" applyFont="1" applyAlignment="1">
      <alignment vertical="center"/>
    </xf>
    <xf numFmtId="0" fontId="3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2">
    <dxf>
      <font>
        <color rgb="FFB3362B"/>
      </font>
      <fill>
        <patternFill patternType="solid">
          <bgColor rgb="FFFBF1E2"/>
        </patternFill>
      </fill>
    </dxf>
    <dxf>
      <font>
        <color rgb="FFB3362B"/>
      </font>
      <fill>
        <patternFill patternType="solid">
          <bgColor rgb="FFFBF1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showGridLines="0" workbookViewId="0"/>
  </sheetViews>
  <sheetFormatPr defaultRowHeight="14.25"/>
  <cols>
    <col min="1" max="1" width="3" customWidth="1"/>
    <col min="2" max="2" width="29" customWidth="1"/>
    <col min="3" max="11" width="16" customWidth="1"/>
  </cols>
  <sheetData>
    <row r="1" spans="1:11" ht="26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1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1:11" ht="26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6.1" customHeight="1">
      <c r="A4" s="1"/>
      <c r="B4" s="1" t="s">
        <v>1</v>
      </c>
      <c r="C4" s="1" t="s">
        <v>2</v>
      </c>
      <c r="D4" s="1"/>
      <c r="E4" s="1"/>
      <c r="F4" s="1"/>
      <c r="G4" s="1"/>
      <c r="H4" s="1"/>
      <c r="I4" s="1"/>
      <c r="J4" s="1"/>
      <c r="K4" s="1"/>
    </row>
    <row r="5" spans="1:11" ht="26.1" customHeight="1">
      <c r="A5" s="1"/>
      <c r="B5" s="1" t="s">
        <v>3</v>
      </c>
      <c r="C5" s="4">
        <v>46023</v>
      </c>
      <c r="D5" s="1"/>
      <c r="E5" s="1"/>
      <c r="F5" s="1"/>
      <c r="G5" s="1"/>
      <c r="H5" s="1"/>
      <c r="I5" s="1"/>
      <c r="J5" s="1"/>
      <c r="K5" s="1"/>
    </row>
    <row r="6" spans="1:11" ht="26.1" customHeight="1">
      <c r="A6" s="1"/>
      <c r="B6" s="1" t="s">
        <v>4</v>
      </c>
      <c r="C6" s="5">
        <v>8</v>
      </c>
      <c r="D6" s="1"/>
      <c r="E6" s="1"/>
      <c r="F6" s="1"/>
      <c r="G6" s="1"/>
      <c r="H6" s="1"/>
      <c r="I6" s="1"/>
      <c r="J6" s="1"/>
      <c r="K6" s="1"/>
    </row>
    <row r="7" spans="1:11" ht="26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6.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6.1" customHeight="1">
      <c r="A9" s="1"/>
      <c r="B9" s="13" t="s">
        <v>5</v>
      </c>
      <c r="C9" s="13"/>
      <c r="D9" s="13"/>
      <c r="E9" s="13"/>
      <c r="F9" s="13"/>
      <c r="G9" s="13"/>
      <c r="H9" s="13"/>
      <c r="I9" s="13"/>
      <c r="J9" s="13"/>
      <c r="K9" s="1"/>
    </row>
    <row r="10" spans="1:11" ht="26.1" customHeight="1">
      <c r="A10" s="1"/>
      <c r="B10" s="13" t="s">
        <v>6</v>
      </c>
      <c r="C10" s="13"/>
      <c r="D10" s="13"/>
      <c r="E10" s="13"/>
      <c r="F10" s="13"/>
      <c r="G10" s="13"/>
      <c r="H10" s="13"/>
      <c r="I10" s="13"/>
      <c r="J10" s="13"/>
      <c r="K10" s="1"/>
    </row>
    <row r="11" spans="1:11" ht="26.1" customHeight="1">
      <c r="A11" s="1"/>
      <c r="B11" s="13" t="s">
        <v>7</v>
      </c>
      <c r="C11" s="13"/>
      <c r="D11" s="13"/>
      <c r="E11" s="13"/>
      <c r="F11" s="13"/>
      <c r="G11" s="13"/>
      <c r="H11" s="13"/>
      <c r="I11" s="13"/>
      <c r="J11" s="13"/>
      <c r="K11" s="1"/>
    </row>
    <row r="12" spans="1:11" ht="26.1" customHeight="1">
      <c r="A12" s="1"/>
      <c r="B12" s="13" t="s">
        <v>8</v>
      </c>
      <c r="C12" s="13"/>
      <c r="D12" s="13"/>
      <c r="E12" s="13"/>
      <c r="F12" s="13"/>
      <c r="G12" s="13"/>
      <c r="H12" s="13"/>
      <c r="I12" s="13"/>
      <c r="J12" s="13"/>
      <c r="K12" s="1"/>
    </row>
    <row r="13" spans="1:11" ht="26.1" customHeight="1">
      <c r="A13" s="1"/>
      <c r="B13" s="13" t="s">
        <v>9</v>
      </c>
      <c r="C13" s="13"/>
      <c r="D13" s="13"/>
      <c r="E13" s="13"/>
      <c r="F13" s="13"/>
      <c r="G13" s="13"/>
      <c r="H13" s="13"/>
      <c r="I13" s="13"/>
      <c r="J13" s="13"/>
      <c r="K13" s="1"/>
    </row>
    <row r="14" spans="1:11" ht="26.1" customHeight="1">
      <c r="A14" s="1"/>
      <c r="B14" s="13" t="s">
        <v>10</v>
      </c>
      <c r="C14" s="13"/>
      <c r="D14" s="13"/>
      <c r="E14" s="13"/>
      <c r="F14" s="13"/>
      <c r="G14" s="13"/>
      <c r="H14" s="13"/>
      <c r="I14" s="13"/>
      <c r="J14" s="13"/>
      <c r="K14" s="1"/>
    </row>
    <row r="15" spans="1:11" ht="26.1" customHeight="1">
      <c r="A15" s="1"/>
      <c r="B15" s="13" t="s">
        <v>11</v>
      </c>
      <c r="C15" s="13"/>
      <c r="D15" s="13"/>
      <c r="E15" s="13"/>
      <c r="F15" s="13"/>
      <c r="G15" s="13"/>
      <c r="H15" s="13"/>
      <c r="I15" s="13"/>
      <c r="J15" s="13"/>
      <c r="K15" s="1"/>
    </row>
    <row r="16" spans="1:11" ht="26.1" customHeight="1">
      <c r="A16" s="1"/>
      <c r="B16" s="13" t="s">
        <v>12</v>
      </c>
      <c r="C16" s="13"/>
      <c r="D16" s="13"/>
      <c r="E16" s="13"/>
      <c r="F16" s="13"/>
      <c r="G16" s="13"/>
      <c r="H16" s="13"/>
      <c r="I16" s="13"/>
      <c r="J16" s="13"/>
      <c r="K16" s="1"/>
    </row>
    <row r="17" spans="1:11" ht="26.1" customHeight="1">
      <c r="A17" s="1"/>
      <c r="B17" s="13" t="s">
        <v>13</v>
      </c>
      <c r="C17" s="13"/>
      <c r="D17" s="13"/>
      <c r="E17" s="13"/>
      <c r="F17" s="13"/>
      <c r="G17" s="13"/>
      <c r="H17" s="13"/>
      <c r="I17" s="13"/>
      <c r="J17" s="13"/>
      <c r="K17" s="1"/>
    </row>
    <row r="18" spans="1:11" ht="26.1" customHeight="1">
      <c r="A18" s="1"/>
      <c r="B18" s="13" t="s">
        <v>14</v>
      </c>
      <c r="C18" s="13"/>
      <c r="D18" s="13"/>
      <c r="E18" s="13"/>
      <c r="F18" s="13"/>
      <c r="G18" s="13"/>
      <c r="H18" s="13"/>
      <c r="I18" s="13"/>
      <c r="J18" s="13"/>
      <c r="K18" s="1"/>
    </row>
    <row r="19" spans="1:11" ht="26.1" customHeight="1">
      <c r="A19" s="1"/>
      <c r="B19" s="13" t="s">
        <v>15</v>
      </c>
      <c r="C19" s="13"/>
      <c r="D19" s="13"/>
      <c r="E19" s="13"/>
      <c r="F19" s="13"/>
      <c r="G19" s="13"/>
      <c r="H19" s="13"/>
      <c r="I19" s="13"/>
      <c r="J19" s="13"/>
      <c r="K19" s="1"/>
    </row>
    <row r="20" spans="1:11" ht="26.1" customHeight="1">
      <c r="A20" s="1"/>
      <c r="B20" s="13" t="s">
        <v>16</v>
      </c>
      <c r="C20" s="13"/>
      <c r="D20" s="13"/>
      <c r="E20" s="13"/>
      <c r="F20" s="13"/>
      <c r="G20" s="13"/>
      <c r="H20" s="13"/>
      <c r="I20" s="13"/>
      <c r="J20" s="13"/>
      <c r="K20" s="1"/>
    </row>
    <row r="21" spans="1:11" ht="26.1" customHeight="1">
      <c r="A21" s="1"/>
      <c r="B21" s="13" t="s">
        <v>17</v>
      </c>
      <c r="C21" s="13"/>
      <c r="D21" s="13"/>
      <c r="E21" s="13"/>
      <c r="F21" s="13"/>
      <c r="G21" s="13"/>
      <c r="H21" s="13"/>
      <c r="I21" s="13"/>
      <c r="J21" s="13"/>
      <c r="K21" s="1"/>
    </row>
    <row r="22" spans="1:11" ht="26.1" customHeight="1">
      <c r="A22" s="1"/>
      <c r="B22" s="13" t="s">
        <v>18</v>
      </c>
      <c r="C22" s="13"/>
      <c r="D22" s="13"/>
      <c r="E22" s="13"/>
      <c r="F22" s="13"/>
      <c r="G22" s="13"/>
      <c r="H22" s="13"/>
      <c r="I22" s="13"/>
      <c r="J22" s="13"/>
      <c r="K22" s="1"/>
    </row>
    <row r="23" spans="1:11" ht="26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6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6.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14">
    <mergeCell ref="B19:J19"/>
    <mergeCell ref="B20:J20"/>
    <mergeCell ref="B21:J21"/>
    <mergeCell ref="B22:J22"/>
    <mergeCell ref="B14:J14"/>
    <mergeCell ref="B15:J15"/>
    <mergeCell ref="B16:J16"/>
    <mergeCell ref="B17:J17"/>
    <mergeCell ref="B18:J18"/>
    <mergeCell ref="B9:J9"/>
    <mergeCell ref="B10:J10"/>
    <mergeCell ref="B11:J11"/>
    <mergeCell ref="B12:J12"/>
    <mergeCell ref="B13:J13"/>
  </mergeCells>
  <phoneticPr fontId="8"/>
  <dataValidations count="1">
    <dataValidation type="whole" sqref="C6" xr:uid="{00000000-0002-0000-0000-000000000000}">
      <formula1>1</formula1>
      <formula2>12</formula2>
    </dataValidation>
  </dataValidations>
  <printOptions horizontalCentered="1"/>
  <pageMargins left="0.25" right="0.25" top="0.33333333333333331" bottom="0.33333333333333331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showGridLines="0" workbookViewId="0">
      <pane ySplit="4" topLeftCell="A5" activePane="bottomLeft" state="frozen"/>
      <selection pane="bottomLeft"/>
    </sheetView>
  </sheetViews>
  <sheetFormatPr defaultRowHeight="14.25"/>
  <cols>
    <col min="1" max="1" width="3" customWidth="1"/>
    <col min="2" max="11" width="16" customWidth="1"/>
  </cols>
  <sheetData>
    <row r="1" spans="1:11" ht="26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1" customHeight="1">
      <c r="A2" s="1"/>
      <c r="B2" s="2" t="s">
        <v>19</v>
      </c>
      <c r="C2" s="1"/>
      <c r="D2" s="1"/>
      <c r="E2" s="1"/>
      <c r="F2" s="1"/>
      <c r="G2" s="1"/>
      <c r="H2" s="1"/>
      <c r="I2" s="1"/>
      <c r="J2" s="1"/>
      <c r="K2" s="1"/>
    </row>
    <row r="3" spans="1:11" ht="26.1" customHeight="1">
      <c r="A3" s="1"/>
      <c r="B3" s="1" t="s">
        <v>20</v>
      </c>
      <c r="C3" s="1"/>
      <c r="D3" s="1"/>
      <c r="E3" s="1"/>
      <c r="F3" s="1"/>
      <c r="G3" s="1"/>
      <c r="H3" s="1"/>
      <c r="I3" s="1"/>
      <c r="J3" s="1"/>
      <c r="K3" s="1"/>
    </row>
    <row r="4" spans="1:11" ht="32.1" customHeight="1">
      <c r="A4" s="1"/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1"/>
      <c r="J4" s="1"/>
      <c r="K4" s="1"/>
    </row>
    <row r="5" spans="1:11" ht="26.1" customHeight="1">
      <c r="A5" s="1"/>
      <c r="B5" s="9">
        <f>DATE(YEAR(Readme!$C$5),MONTH(Readme!$C$5)+0,1)</f>
        <v>46023</v>
      </c>
      <c r="C5" s="7"/>
      <c r="D5" s="7"/>
      <c r="E5" s="7"/>
      <c r="F5" s="7"/>
      <c r="G5" s="8" t="str">
        <f t="shared" ref="G5:G16" si="0">IF(COUNT(E5:F5)=2,SUM(E5:F5),"")</f>
        <v/>
      </c>
      <c r="H5" s="8" t="str">
        <f t="shared" ref="H5:H16" si="1">IF(COUNT(C5:F5)=4,C5-D5-G5,"")</f>
        <v/>
      </c>
      <c r="I5" s="1"/>
      <c r="J5" s="1"/>
      <c r="K5" s="1"/>
    </row>
    <row r="6" spans="1:11" ht="26.1" customHeight="1">
      <c r="A6" s="1"/>
      <c r="B6" s="9">
        <f>DATE(YEAR(Readme!$C$5),MONTH(Readme!$C$5)+1,1)</f>
        <v>46054</v>
      </c>
      <c r="C6" s="7"/>
      <c r="D6" s="7"/>
      <c r="E6" s="7"/>
      <c r="F6" s="7"/>
      <c r="G6" s="8" t="str">
        <f t="shared" si="0"/>
        <v/>
      </c>
      <c r="H6" s="8" t="str">
        <f t="shared" si="1"/>
        <v/>
      </c>
      <c r="I6" s="1"/>
      <c r="J6" s="1"/>
      <c r="K6" s="1"/>
    </row>
    <row r="7" spans="1:11" ht="26.1" customHeight="1">
      <c r="A7" s="1"/>
      <c r="B7" s="9">
        <f>DATE(YEAR(Readme!$C$5),MONTH(Readme!$C$5)+2,1)</f>
        <v>46082</v>
      </c>
      <c r="C7" s="7"/>
      <c r="D7" s="7"/>
      <c r="E7" s="7"/>
      <c r="F7" s="7"/>
      <c r="G7" s="8" t="str">
        <f t="shared" si="0"/>
        <v/>
      </c>
      <c r="H7" s="8" t="str">
        <f t="shared" si="1"/>
        <v/>
      </c>
      <c r="I7" s="1"/>
      <c r="J7" s="1"/>
      <c r="K7" s="1"/>
    </row>
    <row r="8" spans="1:11" ht="26.1" customHeight="1">
      <c r="A8" s="1"/>
      <c r="B8" s="9">
        <f>DATE(YEAR(Readme!$C$5),MONTH(Readme!$C$5)+3,1)</f>
        <v>46113</v>
      </c>
      <c r="C8" s="7"/>
      <c r="D8" s="7"/>
      <c r="E8" s="7"/>
      <c r="F8" s="7"/>
      <c r="G8" s="8" t="str">
        <f t="shared" si="0"/>
        <v/>
      </c>
      <c r="H8" s="8" t="str">
        <f t="shared" si="1"/>
        <v/>
      </c>
      <c r="I8" s="1"/>
      <c r="J8" s="1"/>
      <c r="K8" s="1"/>
    </row>
    <row r="9" spans="1:11" ht="26.1" customHeight="1">
      <c r="A9" s="1"/>
      <c r="B9" s="9">
        <f>DATE(YEAR(Readme!$C$5),MONTH(Readme!$C$5)+4,1)</f>
        <v>46143</v>
      </c>
      <c r="C9" s="7"/>
      <c r="D9" s="7"/>
      <c r="E9" s="7"/>
      <c r="F9" s="7"/>
      <c r="G9" s="8" t="str">
        <f t="shared" si="0"/>
        <v/>
      </c>
      <c r="H9" s="8" t="str">
        <f t="shared" si="1"/>
        <v/>
      </c>
      <c r="I9" s="1"/>
      <c r="J9" s="1"/>
      <c r="K9" s="1"/>
    </row>
    <row r="10" spans="1:11" ht="26.1" customHeight="1">
      <c r="A10" s="1"/>
      <c r="B10" s="9">
        <f>DATE(YEAR(Readme!$C$5),MONTH(Readme!$C$5)+5,1)</f>
        <v>46174</v>
      </c>
      <c r="C10" s="7"/>
      <c r="D10" s="7"/>
      <c r="E10" s="7"/>
      <c r="F10" s="7"/>
      <c r="G10" s="8" t="str">
        <f t="shared" si="0"/>
        <v/>
      </c>
      <c r="H10" s="8" t="str">
        <f t="shared" si="1"/>
        <v/>
      </c>
      <c r="I10" s="1"/>
      <c r="J10" s="1"/>
      <c r="K10" s="1"/>
    </row>
    <row r="11" spans="1:11" ht="26.1" customHeight="1">
      <c r="A11" s="1"/>
      <c r="B11" s="9">
        <f>DATE(YEAR(Readme!$C$5),MONTH(Readme!$C$5)+6,1)</f>
        <v>46204</v>
      </c>
      <c r="C11" s="7"/>
      <c r="D11" s="7"/>
      <c r="E11" s="7"/>
      <c r="F11" s="7"/>
      <c r="G11" s="8" t="str">
        <f t="shared" si="0"/>
        <v/>
      </c>
      <c r="H11" s="8" t="str">
        <f t="shared" si="1"/>
        <v/>
      </c>
      <c r="I11" s="1"/>
      <c r="J11" s="1"/>
      <c r="K11" s="1"/>
    </row>
    <row r="12" spans="1:11" ht="26.1" customHeight="1">
      <c r="A12" s="1"/>
      <c r="B12" s="9">
        <f>DATE(YEAR(Readme!$C$5),MONTH(Readme!$C$5)+7,1)</f>
        <v>46235</v>
      </c>
      <c r="C12" s="7">
        <v>1000000</v>
      </c>
      <c r="D12" s="7">
        <v>400000</v>
      </c>
      <c r="E12" s="7">
        <v>300000</v>
      </c>
      <c r="F12" s="7">
        <v>150000</v>
      </c>
      <c r="G12" s="8">
        <f t="shared" si="0"/>
        <v>450000</v>
      </c>
      <c r="H12" s="8">
        <f t="shared" si="1"/>
        <v>150000</v>
      </c>
      <c r="I12" s="1"/>
      <c r="J12" s="1"/>
      <c r="K12" s="1"/>
    </row>
    <row r="13" spans="1:11" ht="26.1" customHeight="1">
      <c r="A13" s="1"/>
      <c r="B13" s="9">
        <f>DATE(YEAR(Readme!$C$5),MONTH(Readme!$C$5)+8,1)</f>
        <v>46266</v>
      </c>
      <c r="C13" s="7"/>
      <c r="D13" s="7"/>
      <c r="E13" s="7"/>
      <c r="F13" s="7"/>
      <c r="G13" s="8" t="str">
        <f t="shared" si="0"/>
        <v/>
      </c>
      <c r="H13" s="8" t="str">
        <f t="shared" si="1"/>
        <v/>
      </c>
      <c r="I13" s="1"/>
      <c r="J13" s="1"/>
      <c r="K13" s="1"/>
    </row>
    <row r="14" spans="1:11" ht="26.1" customHeight="1">
      <c r="A14" s="1"/>
      <c r="B14" s="9">
        <f>DATE(YEAR(Readme!$C$5),MONTH(Readme!$C$5)+9,1)</f>
        <v>46296</v>
      </c>
      <c r="C14" s="7"/>
      <c r="D14" s="7"/>
      <c r="E14" s="7"/>
      <c r="F14" s="7"/>
      <c r="G14" s="8" t="str">
        <f t="shared" si="0"/>
        <v/>
      </c>
      <c r="H14" s="8" t="str">
        <f t="shared" si="1"/>
        <v/>
      </c>
      <c r="I14" s="1"/>
      <c r="J14" s="1"/>
      <c r="K14" s="1"/>
    </row>
    <row r="15" spans="1:11" ht="26.1" customHeight="1">
      <c r="A15" s="1"/>
      <c r="B15" s="9">
        <f>DATE(YEAR(Readme!$C$5),MONTH(Readme!$C$5)+10,1)</f>
        <v>46327</v>
      </c>
      <c r="C15" s="7"/>
      <c r="D15" s="7"/>
      <c r="E15" s="7"/>
      <c r="F15" s="7"/>
      <c r="G15" s="8" t="str">
        <f t="shared" si="0"/>
        <v/>
      </c>
      <c r="H15" s="8" t="str">
        <f t="shared" si="1"/>
        <v/>
      </c>
      <c r="I15" s="1"/>
      <c r="J15" s="1"/>
      <c r="K15" s="1"/>
    </row>
    <row r="16" spans="1:11" ht="26.1" customHeight="1">
      <c r="A16" s="1"/>
      <c r="B16" s="9">
        <f>DATE(YEAR(Readme!$C$5),MONTH(Readme!$C$5)+11,1)</f>
        <v>46357</v>
      </c>
      <c r="C16" s="7"/>
      <c r="D16" s="7"/>
      <c r="E16" s="7"/>
      <c r="F16" s="7"/>
      <c r="G16" s="8" t="str">
        <f t="shared" si="0"/>
        <v/>
      </c>
      <c r="H16" s="8" t="str">
        <f t="shared" si="1"/>
        <v/>
      </c>
      <c r="I16" s="1"/>
      <c r="J16" s="1"/>
      <c r="K16" s="1"/>
    </row>
    <row r="17" spans="1:11" ht="26.1" customHeight="1">
      <c r="A17" s="1"/>
      <c r="B17" s="10" t="s">
        <v>28</v>
      </c>
      <c r="C17" s="11" t="str">
        <f t="shared" ref="C17:H17" si="2">IF(COUNT(C5:C16)=12,SUM(C5:C16),"未入力")</f>
        <v>未入力</v>
      </c>
      <c r="D17" s="11" t="str">
        <f t="shared" si="2"/>
        <v>未入力</v>
      </c>
      <c r="E17" s="11" t="str">
        <f t="shared" si="2"/>
        <v>未入力</v>
      </c>
      <c r="F17" s="11" t="str">
        <f t="shared" si="2"/>
        <v>未入力</v>
      </c>
      <c r="G17" s="11" t="str">
        <f t="shared" si="2"/>
        <v>未入力</v>
      </c>
      <c r="H17" s="11" t="str">
        <f t="shared" si="2"/>
        <v>未入力</v>
      </c>
      <c r="I17" s="1"/>
      <c r="J17" s="1"/>
      <c r="K17" s="1"/>
    </row>
    <row r="18" spans="1:11" ht="26.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6.1" customHeight="1">
      <c r="A19" s="1"/>
      <c r="B19" s="1" t="s">
        <v>29</v>
      </c>
      <c r="C19" s="1" t="str">
        <f>COUNT(C5:F16)&amp;" / 48 項目"</f>
        <v>4 / 48 項目</v>
      </c>
      <c r="D19" s="1"/>
      <c r="E19" s="1"/>
      <c r="F19" s="1"/>
      <c r="G19" s="1"/>
      <c r="H19" s="1"/>
      <c r="I19" s="1"/>
      <c r="J19" s="1"/>
      <c r="K19" s="1"/>
    </row>
    <row r="20" spans="1:11" ht="26.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6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6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6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6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6.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phoneticPr fontId="8"/>
  <dataValidations count="1">
    <dataValidation type="decimal" sqref="C5:F16" xr:uid="{00000000-0002-0000-0100-000000000000}">
      <formula1>0</formula1>
      <formula2>1000000000000</formula2>
    </dataValidation>
  </dataValidations>
  <printOptions horizontalCentered="1"/>
  <pageMargins left="0.25" right="0.25" top="0.33333333333333331" bottom="0.3333333333333333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8"/>
  <sheetViews>
    <sheetView showGridLines="0" workbookViewId="0">
      <pane ySplit="4" topLeftCell="A5" activePane="bottomLeft" state="frozen"/>
      <selection pane="bottomLeft"/>
    </sheetView>
  </sheetViews>
  <sheetFormatPr defaultRowHeight="14.25"/>
  <cols>
    <col min="1" max="1" width="3" customWidth="1"/>
    <col min="2" max="11" width="16" customWidth="1"/>
  </cols>
  <sheetData>
    <row r="1" spans="1:11" ht="26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1" customHeight="1">
      <c r="A2" s="1"/>
      <c r="B2" s="2" t="s">
        <v>30</v>
      </c>
      <c r="C2" s="1"/>
      <c r="D2" s="1"/>
      <c r="E2" s="1"/>
      <c r="F2" s="1"/>
      <c r="G2" s="1"/>
      <c r="H2" s="1"/>
      <c r="I2" s="1"/>
      <c r="J2" s="1"/>
      <c r="K2" s="1"/>
    </row>
    <row r="3" spans="1:11" ht="26.1" customHeight="1">
      <c r="A3" s="1"/>
      <c r="B3" s="1" t="s">
        <v>20</v>
      </c>
      <c r="C3" s="1"/>
      <c r="D3" s="1"/>
      <c r="E3" s="1"/>
      <c r="F3" s="1"/>
      <c r="G3" s="1"/>
      <c r="H3" s="1"/>
      <c r="I3" s="1"/>
      <c r="J3" s="1"/>
      <c r="K3" s="1"/>
    </row>
    <row r="4" spans="1:11" ht="32.1" customHeight="1">
      <c r="A4" s="1"/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1"/>
      <c r="J4" s="1"/>
      <c r="K4" s="1"/>
    </row>
    <row r="5" spans="1:11" ht="26.1" customHeight="1">
      <c r="A5" s="1"/>
      <c r="B5" s="9">
        <f>DATE(YEAR(Readme!$C$5),MONTH(Readme!$C$5)+0,1)</f>
        <v>46023</v>
      </c>
      <c r="C5" s="7"/>
      <c r="D5" s="7"/>
      <c r="E5" s="7"/>
      <c r="F5" s="7"/>
      <c r="G5" s="8" t="str">
        <f t="shared" ref="G5:G16" si="0">IF(COUNT(E5:F5)=2,SUM(E5:F5),"")</f>
        <v/>
      </c>
      <c r="H5" s="8" t="str">
        <f t="shared" ref="H5:H16" si="1">IF(COUNT(C5:F5)=4,C5-D5-G5,"")</f>
        <v/>
      </c>
      <c r="I5" s="1"/>
      <c r="J5" s="1"/>
      <c r="K5" s="1"/>
    </row>
    <row r="6" spans="1:11" ht="26.1" customHeight="1">
      <c r="A6" s="1"/>
      <c r="B6" s="9">
        <f>DATE(YEAR(Readme!$C$5),MONTH(Readme!$C$5)+1,1)</f>
        <v>46054</v>
      </c>
      <c r="C6" s="7"/>
      <c r="D6" s="7"/>
      <c r="E6" s="7"/>
      <c r="F6" s="7"/>
      <c r="G6" s="8" t="str">
        <f t="shared" si="0"/>
        <v/>
      </c>
      <c r="H6" s="8" t="str">
        <f t="shared" si="1"/>
        <v/>
      </c>
      <c r="I6" s="1"/>
      <c r="J6" s="1"/>
      <c r="K6" s="1"/>
    </row>
    <row r="7" spans="1:11" ht="26.1" customHeight="1">
      <c r="A7" s="1"/>
      <c r="B7" s="9">
        <f>DATE(YEAR(Readme!$C$5),MONTH(Readme!$C$5)+2,1)</f>
        <v>46082</v>
      </c>
      <c r="C7" s="7"/>
      <c r="D7" s="7"/>
      <c r="E7" s="7"/>
      <c r="F7" s="7"/>
      <c r="G7" s="8" t="str">
        <f t="shared" si="0"/>
        <v/>
      </c>
      <c r="H7" s="8" t="str">
        <f t="shared" si="1"/>
        <v/>
      </c>
      <c r="I7" s="1"/>
      <c r="J7" s="1"/>
      <c r="K7" s="1"/>
    </row>
    <row r="8" spans="1:11" ht="26.1" customHeight="1">
      <c r="A8" s="1"/>
      <c r="B8" s="9">
        <f>DATE(YEAR(Readme!$C$5),MONTH(Readme!$C$5)+3,1)</f>
        <v>46113</v>
      </c>
      <c r="C8" s="7"/>
      <c r="D8" s="7"/>
      <c r="E8" s="7"/>
      <c r="F8" s="7"/>
      <c r="G8" s="8" t="str">
        <f t="shared" si="0"/>
        <v/>
      </c>
      <c r="H8" s="8" t="str">
        <f t="shared" si="1"/>
        <v/>
      </c>
      <c r="I8" s="1"/>
      <c r="J8" s="1"/>
      <c r="K8" s="1"/>
    </row>
    <row r="9" spans="1:11" ht="26.1" customHeight="1">
      <c r="A9" s="1"/>
      <c r="B9" s="9">
        <f>DATE(YEAR(Readme!$C$5),MONTH(Readme!$C$5)+4,1)</f>
        <v>46143</v>
      </c>
      <c r="C9" s="7"/>
      <c r="D9" s="7"/>
      <c r="E9" s="7"/>
      <c r="F9" s="7"/>
      <c r="G9" s="8" t="str">
        <f t="shared" si="0"/>
        <v/>
      </c>
      <c r="H9" s="8" t="str">
        <f t="shared" si="1"/>
        <v/>
      </c>
      <c r="I9" s="1"/>
      <c r="J9" s="1"/>
      <c r="K9" s="1"/>
    </row>
    <row r="10" spans="1:11" ht="26.1" customHeight="1">
      <c r="A10" s="1"/>
      <c r="B10" s="9">
        <f>DATE(YEAR(Readme!$C$5),MONTH(Readme!$C$5)+5,1)</f>
        <v>46174</v>
      </c>
      <c r="C10" s="7"/>
      <c r="D10" s="7"/>
      <c r="E10" s="7"/>
      <c r="F10" s="7"/>
      <c r="G10" s="8" t="str">
        <f t="shared" si="0"/>
        <v/>
      </c>
      <c r="H10" s="8" t="str">
        <f t="shared" si="1"/>
        <v/>
      </c>
      <c r="I10" s="1"/>
      <c r="J10" s="1"/>
      <c r="K10" s="1"/>
    </row>
    <row r="11" spans="1:11" ht="26.1" customHeight="1">
      <c r="A11" s="1"/>
      <c r="B11" s="9">
        <f>DATE(YEAR(Readme!$C$5),MONTH(Readme!$C$5)+6,1)</f>
        <v>46204</v>
      </c>
      <c r="C11" s="7"/>
      <c r="D11" s="7"/>
      <c r="E11" s="7"/>
      <c r="F11" s="7"/>
      <c r="G11" s="8" t="str">
        <f t="shared" si="0"/>
        <v/>
      </c>
      <c r="H11" s="8" t="str">
        <f t="shared" si="1"/>
        <v/>
      </c>
      <c r="I11" s="1"/>
      <c r="J11" s="1"/>
      <c r="K11" s="1"/>
    </row>
    <row r="12" spans="1:11" ht="26.1" customHeight="1">
      <c r="A12" s="1"/>
      <c r="B12" s="9">
        <f>DATE(YEAR(Readme!$C$5),MONTH(Readme!$C$5)+7,1)</f>
        <v>46235</v>
      </c>
      <c r="C12" s="7">
        <v>920000</v>
      </c>
      <c r="D12" s="7">
        <v>410000</v>
      </c>
      <c r="E12" s="7">
        <v>310000</v>
      </c>
      <c r="F12" s="7">
        <v>170000</v>
      </c>
      <c r="G12" s="8">
        <f t="shared" si="0"/>
        <v>480000</v>
      </c>
      <c r="H12" s="8">
        <f t="shared" si="1"/>
        <v>30000</v>
      </c>
      <c r="I12" s="1"/>
      <c r="J12" s="1"/>
      <c r="K12" s="1"/>
    </row>
    <row r="13" spans="1:11" ht="26.1" customHeight="1">
      <c r="A13" s="1"/>
      <c r="B13" s="9">
        <f>DATE(YEAR(Readme!$C$5),MONTH(Readme!$C$5)+8,1)</f>
        <v>46266</v>
      </c>
      <c r="C13" s="7"/>
      <c r="D13" s="7"/>
      <c r="E13" s="7"/>
      <c r="F13" s="7"/>
      <c r="G13" s="8" t="str">
        <f t="shared" si="0"/>
        <v/>
      </c>
      <c r="H13" s="8" t="str">
        <f t="shared" si="1"/>
        <v/>
      </c>
      <c r="I13" s="1"/>
      <c r="J13" s="1"/>
      <c r="K13" s="1"/>
    </row>
    <row r="14" spans="1:11" ht="26.1" customHeight="1">
      <c r="A14" s="1"/>
      <c r="B14" s="9">
        <f>DATE(YEAR(Readme!$C$5),MONTH(Readme!$C$5)+9,1)</f>
        <v>46296</v>
      </c>
      <c r="C14" s="7"/>
      <c r="D14" s="7"/>
      <c r="E14" s="7"/>
      <c r="F14" s="7"/>
      <c r="G14" s="8" t="str">
        <f t="shared" si="0"/>
        <v/>
      </c>
      <c r="H14" s="8" t="str">
        <f t="shared" si="1"/>
        <v/>
      </c>
      <c r="I14" s="1"/>
      <c r="J14" s="1"/>
      <c r="K14" s="1"/>
    </row>
    <row r="15" spans="1:11" ht="26.1" customHeight="1">
      <c r="A15" s="1"/>
      <c r="B15" s="9">
        <f>DATE(YEAR(Readme!$C$5),MONTH(Readme!$C$5)+10,1)</f>
        <v>46327</v>
      </c>
      <c r="C15" s="7"/>
      <c r="D15" s="7"/>
      <c r="E15" s="7"/>
      <c r="F15" s="7"/>
      <c r="G15" s="8" t="str">
        <f t="shared" si="0"/>
        <v/>
      </c>
      <c r="H15" s="8" t="str">
        <f t="shared" si="1"/>
        <v/>
      </c>
      <c r="I15" s="1"/>
      <c r="J15" s="1"/>
      <c r="K15" s="1"/>
    </row>
    <row r="16" spans="1:11" ht="26.1" customHeight="1">
      <c r="A16" s="1"/>
      <c r="B16" s="9">
        <f>DATE(YEAR(Readme!$C$5),MONTH(Readme!$C$5)+11,1)</f>
        <v>46357</v>
      </c>
      <c r="C16" s="7"/>
      <c r="D16" s="7"/>
      <c r="E16" s="7"/>
      <c r="F16" s="7"/>
      <c r="G16" s="8" t="str">
        <f t="shared" si="0"/>
        <v/>
      </c>
      <c r="H16" s="8" t="str">
        <f t="shared" si="1"/>
        <v/>
      </c>
      <c r="I16" s="1"/>
      <c r="J16" s="1"/>
      <c r="K16" s="1"/>
    </row>
    <row r="17" spans="1:11" ht="26.1" customHeight="1">
      <c r="A17" s="1"/>
      <c r="B17" s="10" t="s">
        <v>28</v>
      </c>
      <c r="C17" s="11" t="str">
        <f t="shared" ref="C17:H17" si="2">IF(COUNT(C5:C16)=12,SUM(C5:C16),"未入力")</f>
        <v>未入力</v>
      </c>
      <c r="D17" s="11" t="str">
        <f t="shared" si="2"/>
        <v>未入力</v>
      </c>
      <c r="E17" s="11" t="str">
        <f t="shared" si="2"/>
        <v>未入力</v>
      </c>
      <c r="F17" s="11" t="str">
        <f t="shared" si="2"/>
        <v>未入力</v>
      </c>
      <c r="G17" s="11" t="str">
        <f t="shared" si="2"/>
        <v>未入力</v>
      </c>
      <c r="H17" s="11" t="str">
        <f t="shared" si="2"/>
        <v>未入力</v>
      </c>
      <c r="I17" s="1"/>
      <c r="J17" s="1"/>
      <c r="K17" s="1"/>
    </row>
    <row r="18" spans="1:11" ht="26.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6.1" customHeight="1">
      <c r="A19" s="1"/>
      <c r="B19" s="1" t="s">
        <v>29</v>
      </c>
      <c r="C19" s="1" t="str">
        <f>COUNT(C5:F16)&amp;" / 48 項目"</f>
        <v>4 / 48 項目</v>
      </c>
      <c r="D19" s="1"/>
      <c r="E19" s="1"/>
      <c r="F19" s="1"/>
      <c r="G19" s="1"/>
      <c r="H19" s="1"/>
      <c r="I19" s="1"/>
      <c r="J19" s="1"/>
      <c r="K19" s="1"/>
    </row>
    <row r="20" spans="1:11" ht="26.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6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6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6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6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6.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phoneticPr fontId="8"/>
  <dataValidations count="1">
    <dataValidation type="decimal" sqref="C5:F16" xr:uid="{00000000-0002-0000-0200-000000000000}">
      <formula1>0</formula1>
      <formula2>1000000000000</formula2>
    </dataValidation>
  </dataValidations>
  <printOptions horizontalCentered="1"/>
  <pageMargins left="0.25" right="0.25" top="0.33333333333333331" bottom="0.33333333333333331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8"/>
  <sheetViews>
    <sheetView showGridLines="0" tabSelected="1" zoomScale="85" zoomScaleNormal="85" workbookViewId="0"/>
  </sheetViews>
  <sheetFormatPr defaultRowHeight="14.25"/>
  <cols>
    <col min="1" max="1" width="3" customWidth="1"/>
    <col min="2" max="2" width="17" customWidth="1"/>
    <col min="3" max="7" width="16" customWidth="1"/>
    <col min="8" max="8" width="20" customWidth="1"/>
    <col min="9" max="11" width="16" customWidth="1"/>
  </cols>
  <sheetData>
    <row r="1" spans="1:11" ht="26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1" customHeight="1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</row>
    <row r="3" spans="1:11" ht="26.1" customHeight="1">
      <c r="A3" s="1"/>
      <c r="B3" s="1" t="s">
        <v>32</v>
      </c>
      <c r="C3" s="3">
        <f>DATE(YEAR(Readme!C5),MONTH(Readme!C5)+Readme!C6-1,1)</f>
        <v>46235</v>
      </c>
      <c r="D3" s="1"/>
      <c r="E3" s="1"/>
      <c r="F3" s="1"/>
      <c r="G3" s="1"/>
      <c r="H3" s="1"/>
      <c r="I3" s="1"/>
      <c r="J3" s="1"/>
      <c r="K3" s="1"/>
    </row>
    <row r="4" spans="1:11" ht="26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6.1" customHeight="1">
      <c r="A5" s="1"/>
      <c r="B5" s="1" t="s">
        <v>33</v>
      </c>
      <c r="C5" s="1"/>
      <c r="D5" s="1"/>
      <c r="E5" s="1"/>
      <c r="F5" s="1"/>
      <c r="G5" s="1"/>
      <c r="H5" s="1"/>
      <c r="I5" s="1"/>
      <c r="J5" s="1"/>
      <c r="K5" s="1"/>
    </row>
    <row r="6" spans="1:11" ht="32.1" customHeight="1">
      <c r="A6" s="1"/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1"/>
      <c r="J6" s="1"/>
      <c r="K6" s="1"/>
    </row>
    <row r="7" spans="1:11" ht="26.1" customHeight="1">
      <c r="A7" s="1"/>
      <c r="B7" s="1" t="s">
        <v>22</v>
      </c>
      <c r="C7" s="8">
        <f>IF(COUNT(INDEX(年間予算!C5:C16,Readme!$C$6))=1,INDEX(年間予算!C5:C16,Readme!$C$6),"")</f>
        <v>1000000</v>
      </c>
      <c r="D7" s="8">
        <f>IF(COUNT(INDEX(月次実績!C5:C16,Readme!$C$6))=1,INDEX(月次実績!C5:C16,Readme!$C$6),"")</f>
        <v>920000</v>
      </c>
      <c r="E7" s="8">
        <f>IF(COUNT(C7:D7)=2,D7-C7,"")</f>
        <v>-80000</v>
      </c>
      <c r="F7" s="12">
        <f>IF(COUNT(C7:D7)&lt;2,"未入力",IF(C7&gt;0,D7/C7,"算出不可"))</f>
        <v>0.92</v>
      </c>
      <c r="G7" s="12">
        <f>IF(COUNT(C7:D7)&lt;2,"未入力",IF(C7&gt;0,E7/C7,"算出不可"))</f>
        <v>-0.08</v>
      </c>
      <c r="H7" s="1" t="str">
        <f>IF(COUNT(C7:D7)&lt;2,"未入力",IF(E7=0,"増減なし",IF(E7&gt;0,"有利","不利")))</f>
        <v>不利</v>
      </c>
      <c r="I7" s="1"/>
      <c r="J7" s="1"/>
      <c r="K7" s="1"/>
    </row>
    <row r="8" spans="1:11" ht="26.1" customHeight="1">
      <c r="A8" s="1"/>
      <c r="B8" s="1" t="s">
        <v>23</v>
      </c>
      <c r="C8" s="8">
        <f>IF(COUNT(INDEX(年間予算!D5:D16,Readme!$C$6))=1,INDEX(年間予算!D5:D16,Readme!$C$6),"")</f>
        <v>400000</v>
      </c>
      <c r="D8" s="8">
        <f>IF(COUNT(INDEX(月次実績!D5:D16,Readme!$C$6))=1,INDEX(月次実績!D5:D16,Readme!$C$6),"")</f>
        <v>410000</v>
      </c>
      <c r="E8" s="8">
        <f>IF(COUNT(C8:D8)=2,D8-C8,"")</f>
        <v>10000</v>
      </c>
      <c r="F8" s="12">
        <f>IF(COUNT(C8:D8)&lt;2,"未入力",IF(C8&gt;0,D8/C8,"算出不可"))</f>
        <v>1.0249999999999999</v>
      </c>
      <c r="G8" s="12">
        <f>IF(COUNT(C8:D8)&lt;2,"未入力",IF(C8&gt;0,E8/C8,"算出不可"))</f>
        <v>2.5000000000000001E-2</v>
      </c>
      <c r="H8" s="1" t="str">
        <f>IF(COUNT(C8:D8)&lt;2,"未入力",IF(E8=0,"増減なし",IF(E8&lt;0,"有利","不利")))</f>
        <v>不利</v>
      </c>
      <c r="I8" s="1"/>
      <c r="J8" s="1"/>
      <c r="K8" s="1"/>
    </row>
    <row r="9" spans="1:11" ht="26.1" customHeight="1">
      <c r="A9" s="1"/>
      <c r="B9" s="1" t="s">
        <v>26</v>
      </c>
      <c r="C9" s="8">
        <f>IF(COUNT(INDEX(年間予算!G5:G16,Readme!$C$6))=1,INDEX(年間予算!G5:G16,Readme!$C$6),"")</f>
        <v>450000</v>
      </c>
      <c r="D9" s="8">
        <f>IF(COUNT(INDEX(月次実績!G5:G16,Readme!$C$6))=1,INDEX(月次実績!G5:G16,Readme!$C$6),"")</f>
        <v>480000</v>
      </c>
      <c r="E9" s="8">
        <f>IF(COUNT(C9:D9)=2,D9-C9,"")</f>
        <v>30000</v>
      </c>
      <c r="F9" s="12">
        <f>IF(COUNT(C9:D9)&lt;2,"未入力",IF(C9&gt;0,D9/C9,"算出不可"))</f>
        <v>1.0666666666666667</v>
      </c>
      <c r="G9" s="12">
        <f>IF(COUNT(C9:D9)&lt;2,"未入力",IF(C9&gt;0,E9/C9,"算出不可"))</f>
        <v>6.6666666666666666E-2</v>
      </c>
      <c r="H9" s="1" t="str">
        <f>IF(COUNT(C9:D9)&lt;2,"未入力",IF(E9=0,"増減なし",IF(E9&lt;0,"有利","不利")))</f>
        <v>不利</v>
      </c>
      <c r="I9" s="1"/>
      <c r="J9" s="1"/>
      <c r="K9" s="1"/>
    </row>
    <row r="10" spans="1:11" ht="26.1" customHeight="1">
      <c r="A10" s="1"/>
      <c r="B10" s="1" t="s">
        <v>27</v>
      </c>
      <c r="C10" s="8">
        <f>IF(COUNT(INDEX(年間予算!H5:H16,Readme!$C$6))=1,INDEX(年間予算!H5:H16,Readme!$C$6),"")</f>
        <v>150000</v>
      </c>
      <c r="D10" s="8">
        <f>IF(COUNT(INDEX(月次実績!H5:H16,Readme!$C$6))=1,INDEX(月次実績!H5:H16,Readme!$C$6),"")</f>
        <v>30000</v>
      </c>
      <c r="E10" s="8">
        <f>IF(COUNT(C10:D10)=2,D10-C10,"")</f>
        <v>-120000</v>
      </c>
      <c r="F10" s="12">
        <f>IF(COUNT(C10:D10)&lt;2,"未入力",IF(C10&gt;0,D10/C10,"算出不可"))</f>
        <v>0.2</v>
      </c>
      <c r="G10" s="12">
        <f>IF(COUNT(C10:D10)&lt;2,"未入力",IF(C10&gt;0,E10/C10,"算出不可"))</f>
        <v>-0.8</v>
      </c>
      <c r="H10" s="1" t="str">
        <f>IF(COUNT(C10:D10)&lt;2,"未入力",IF(E10=0,"増減なし",IF(E10&gt;0,"有利","不利")))</f>
        <v>不利</v>
      </c>
      <c r="I10" s="1"/>
      <c r="J10" s="1"/>
      <c r="K10" s="1"/>
    </row>
    <row r="11" spans="1:11" ht="26.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6.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6.1" customHeight="1">
      <c r="A13" s="1"/>
      <c r="B13" s="1" t="s">
        <v>41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ht="32.1" customHeight="1">
      <c r="A14" s="1"/>
      <c r="B14" s="6" t="s">
        <v>34</v>
      </c>
      <c r="C14" s="6" t="s">
        <v>35</v>
      </c>
      <c r="D14" s="6" t="s">
        <v>36</v>
      </c>
      <c r="E14" s="6" t="s">
        <v>37</v>
      </c>
      <c r="F14" s="6" t="s">
        <v>38</v>
      </c>
      <c r="G14" s="6" t="s">
        <v>39</v>
      </c>
      <c r="H14" s="6" t="s">
        <v>40</v>
      </c>
      <c r="I14" s="1"/>
      <c r="J14" s="1"/>
      <c r="K14" s="1"/>
    </row>
    <row r="15" spans="1:11" ht="26.1" customHeight="1">
      <c r="A15" s="1"/>
      <c r="B15" s="1" t="s">
        <v>22</v>
      </c>
      <c r="C15" s="8" t="str">
        <f>IF(COUNT(年間予算!C5:INDEX(年間予算!C5:C16,Readme!$C$6))=Readme!$C$6,SUM(年間予算!C5:INDEX(年間予算!C5:C16,Readme!$C$6)),"")</f>
        <v/>
      </c>
      <c r="D15" s="8" t="str">
        <f>IF(COUNT(月次実績!C5:INDEX(月次実績!C5:C16,Readme!$C$6))=Readme!$C$6,SUM(月次実績!C5:INDEX(月次実績!C5:C16,Readme!$C$6)),"")</f>
        <v/>
      </c>
      <c r="E15" s="8" t="str">
        <f>IF(COUNT(C15:D15)=2,D15-C15,"")</f>
        <v/>
      </c>
      <c r="F15" s="12" t="str">
        <f>IF(COUNT(C15:D15)&lt;2,"未入力",IF(C15&gt;0,D15/C15,"算出不可"))</f>
        <v>未入力</v>
      </c>
      <c r="G15" s="12" t="str">
        <f>IF(COUNT(C15:D15)&lt;2,"未入力",IF(C15&gt;0,E15/C15,"算出不可"))</f>
        <v>未入力</v>
      </c>
      <c r="H15" s="1" t="str">
        <f>IF(COUNT(C15:D15)&lt;2,"未入力",IF(E15=0,"増減なし",IF(E15&gt;0,"有利","不利")))</f>
        <v>未入力</v>
      </c>
      <c r="I15" s="1"/>
      <c r="J15" s="1"/>
      <c r="K15" s="1"/>
    </row>
    <row r="16" spans="1:11" ht="26.1" customHeight="1">
      <c r="A16" s="1"/>
      <c r="B16" s="1" t="s">
        <v>23</v>
      </c>
      <c r="C16" s="8" t="str">
        <f>IF(COUNT(年間予算!D5:INDEX(年間予算!D5:D16,Readme!$C$6))=Readme!$C$6,SUM(年間予算!D5:INDEX(年間予算!D5:D16,Readme!$C$6)),"")</f>
        <v/>
      </c>
      <c r="D16" s="8" t="str">
        <f>IF(COUNT(月次実績!D5:INDEX(月次実績!D5:D16,Readme!$C$6))=Readme!$C$6,SUM(月次実績!D5:INDEX(月次実績!D5:D16,Readme!$C$6)),"")</f>
        <v/>
      </c>
      <c r="E16" s="8" t="str">
        <f>IF(COUNT(C16:D16)=2,D16-C16,"")</f>
        <v/>
      </c>
      <c r="F16" s="12" t="str">
        <f>IF(COUNT(C16:D16)&lt;2,"未入力",IF(C16&gt;0,D16/C16,"算出不可"))</f>
        <v>未入力</v>
      </c>
      <c r="G16" s="12" t="str">
        <f>IF(COUNT(C16:D16)&lt;2,"未入力",IF(C16&gt;0,E16/C16,"算出不可"))</f>
        <v>未入力</v>
      </c>
      <c r="H16" s="1" t="str">
        <f>IF(COUNT(C16:D16)&lt;2,"未入力",IF(E16=0,"増減なし",IF(E16&lt;0,"有利","不利")))</f>
        <v>未入力</v>
      </c>
      <c r="I16" s="1"/>
      <c r="J16" s="1"/>
      <c r="K16" s="1"/>
    </row>
    <row r="17" spans="1:11" ht="26.1" customHeight="1">
      <c r="A17" s="1"/>
      <c r="B17" s="1" t="s">
        <v>26</v>
      </c>
      <c r="C17" s="8" t="str">
        <f>IF(COUNT(年間予算!G5:INDEX(年間予算!G5:G16,Readme!$C$6))=Readme!$C$6,SUM(年間予算!G5:INDEX(年間予算!G5:G16,Readme!$C$6)),"")</f>
        <v/>
      </c>
      <c r="D17" s="8" t="str">
        <f>IF(COUNT(月次実績!G5:INDEX(月次実績!G5:G16,Readme!$C$6))=Readme!$C$6,SUM(月次実績!G5:INDEX(月次実績!G5:G16,Readme!$C$6)),"")</f>
        <v/>
      </c>
      <c r="E17" s="8" t="str">
        <f>IF(COUNT(C17:D17)=2,D17-C17,"")</f>
        <v/>
      </c>
      <c r="F17" s="12" t="str">
        <f>IF(COUNT(C17:D17)&lt;2,"未入力",IF(C17&gt;0,D17/C17,"算出不可"))</f>
        <v>未入力</v>
      </c>
      <c r="G17" s="12" t="str">
        <f>IF(COUNT(C17:D17)&lt;2,"未入力",IF(C17&gt;0,E17/C17,"算出不可"))</f>
        <v>未入力</v>
      </c>
      <c r="H17" s="1" t="str">
        <f>IF(COUNT(C17:D17)&lt;2,"未入力",IF(E17=0,"増減なし",IF(E17&lt;0,"有利","不利")))</f>
        <v>未入力</v>
      </c>
      <c r="I17" s="1"/>
      <c r="J17" s="1"/>
      <c r="K17" s="1"/>
    </row>
    <row r="18" spans="1:11" ht="26.1" customHeight="1">
      <c r="A18" s="1"/>
      <c r="B18" s="1" t="s">
        <v>27</v>
      </c>
      <c r="C18" s="8" t="str">
        <f>IF(COUNT(年間予算!H5:INDEX(年間予算!H5:H16,Readme!$C$6))=Readme!$C$6,SUM(年間予算!H5:INDEX(年間予算!H5:H16,Readme!$C$6)),"")</f>
        <v/>
      </c>
      <c r="D18" s="8" t="str">
        <f>IF(COUNT(月次実績!H5:INDEX(月次実績!H5:H16,Readme!$C$6))=Readme!$C$6,SUM(月次実績!H5:INDEX(月次実績!H5:H16,Readme!$C$6)),"")</f>
        <v/>
      </c>
      <c r="E18" s="8" t="str">
        <f>IF(COUNT(C18:D18)=2,D18-C18,"")</f>
        <v/>
      </c>
      <c r="F18" s="12" t="str">
        <f>IF(COUNT(C18:D18)&lt;2,"未入力",IF(C18&gt;0,D18/C18,"算出不可"))</f>
        <v>未入力</v>
      </c>
      <c r="G18" s="12" t="str">
        <f>IF(COUNT(C18:D18)&lt;2,"未入力",IF(C18&gt;0,E18/C18,"算出不可"))</f>
        <v>未入力</v>
      </c>
      <c r="H18" s="1" t="str">
        <f>IF(COUNT(C18:D18)&lt;2,"未入力",IF(E18=0,"増減なし",IF(E18&gt;0,"有利","不利")))</f>
        <v>未入力</v>
      </c>
      <c r="I18" s="1"/>
      <c r="J18" s="1"/>
      <c r="K18" s="1"/>
    </row>
    <row r="19" spans="1:11" ht="26.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6.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6.1" customHeight="1">
      <c r="A21" s="1"/>
      <c r="B21" s="1" t="s">
        <v>42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 ht="26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6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6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6.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phoneticPr fontId="8"/>
  <conditionalFormatting sqref="H7:H10">
    <cfRule type="containsText" dxfId="1" priority="1" operator="containsText" text="不利"/>
  </conditionalFormatting>
  <conditionalFormatting sqref="H15:H18">
    <cfRule type="containsText" dxfId="0" priority="2" operator="containsText" text="不利"/>
  </conditionalFormatting>
  <printOptions horizontalCentered="1"/>
  <pageMargins left="0.25" right="0.25" top="0.33333333333333331" bottom="0.3333333333333333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8"/>
  <sheetViews>
    <sheetView showGridLines="0" workbookViewId="0"/>
  </sheetViews>
  <sheetFormatPr defaultRowHeight="14.25"/>
  <cols>
    <col min="1" max="1" width="3" customWidth="1"/>
    <col min="2" max="2" width="28" customWidth="1"/>
    <col min="3" max="11" width="16" customWidth="1"/>
  </cols>
  <sheetData>
    <row r="1" spans="1:11" ht="26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1" customHeight="1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</row>
    <row r="3" spans="1:11" ht="26.1" customHeight="1">
      <c r="A3" s="1"/>
      <c r="B3" s="1" t="s">
        <v>32</v>
      </c>
      <c r="C3" s="3">
        <f>予実対比!C3</f>
        <v>46235</v>
      </c>
      <c r="D3" s="1"/>
      <c r="E3" s="1"/>
      <c r="F3" s="1"/>
      <c r="G3" s="1"/>
      <c r="H3" s="1"/>
      <c r="I3" s="1"/>
      <c r="J3" s="1"/>
      <c r="K3" s="1"/>
    </row>
    <row r="4" spans="1:11" ht="26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2.1" customHeight="1">
      <c r="A5" s="1"/>
      <c r="B5" s="6" t="s">
        <v>34</v>
      </c>
      <c r="C5" s="6" t="s">
        <v>35</v>
      </c>
      <c r="D5" s="6" t="s">
        <v>36</v>
      </c>
      <c r="E5" s="6" t="s">
        <v>37</v>
      </c>
      <c r="F5" s="6" t="s">
        <v>40</v>
      </c>
      <c r="G5" s="1"/>
      <c r="H5" s="1"/>
      <c r="I5" s="1"/>
      <c r="J5" s="1"/>
      <c r="K5" s="1"/>
    </row>
    <row r="6" spans="1:11" ht="26.1" customHeight="1">
      <c r="A6" s="1"/>
      <c r="B6" s="1" t="s">
        <v>22</v>
      </c>
      <c r="C6" s="8">
        <f>IF(COUNT(予実対比!C7)=1,予実対比!C7,"")</f>
        <v>1000000</v>
      </c>
      <c r="D6" s="8">
        <f>IF(COUNT(予実対比!D7)=1,予実対比!D7,"")</f>
        <v>920000</v>
      </c>
      <c r="E6" s="8">
        <f>IF(COUNT(予実対比!E7)=1,予実対比!E7,"")</f>
        <v>-80000</v>
      </c>
      <c r="F6" s="1" t="str">
        <f>予実対比!H7</f>
        <v>不利</v>
      </c>
      <c r="G6" s="1"/>
      <c r="H6" s="1"/>
      <c r="I6" s="1"/>
      <c r="J6" s="1"/>
      <c r="K6" s="1"/>
    </row>
    <row r="7" spans="1:11" ht="26.1" customHeight="1">
      <c r="A7" s="1"/>
      <c r="B7" s="1" t="s">
        <v>23</v>
      </c>
      <c r="C7" s="8">
        <f>IF(COUNT(予実対比!C8)=1,予実対比!C8,"")</f>
        <v>400000</v>
      </c>
      <c r="D7" s="8">
        <f>IF(COUNT(予実対比!D8)=1,予実対比!D8,"")</f>
        <v>410000</v>
      </c>
      <c r="E7" s="8">
        <f>IF(COUNT(予実対比!E8)=1,予実対比!E8,"")</f>
        <v>10000</v>
      </c>
      <c r="F7" s="1" t="str">
        <f>予実対比!H8</f>
        <v>不利</v>
      </c>
      <c r="G7" s="1"/>
      <c r="H7" s="1"/>
      <c r="I7" s="1"/>
      <c r="J7" s="1"/>
      <c r="K7" s="1"/>
    </row>
    <row r="8" spans="1:11" ht="26.1" customHeight="1">
      <c r="A8" s="1"/>
      <c r="B8" s="1" t="s">
        <v>26</v>
      </c>
      <c r="C8" s="8">
        <f>IF(COUNT(予実対比!C9)=1,予実対比!C9,"")</f>
        <v>450000</v>
      </c>
      <c r="D8" s="8">
        <f>IF(COUNT(予実対比!D9)=1,予実対比!D9,"")</f>
        <v>480000</v>
      </c>
      <c r="E8" s="8">
        <f>IF(COUNT(予実対比!E9)=1,予実対比!E9,"")</f>
        <v>30000</v>
      </c>
      <c r="F8" s="1" t="str">
        <f>予実対比!H9</f>
        <v>不利</v>
      </c>
      <c r="G8" s="1"/>
      <c r="H8" s="1"/>
      <c r="I8" s="1"/>
      <c r="J8" s="1"/>
      <c r="K8" s="1"/>
    </row>
    <row r="9" spans="1:11" ht="26.1" customHeight="1">
      <c r="A9" s="1"/>
      <c r="B9" s="1" t="s">
        <v>27</v>
      </c>
      <c r="C9" s="8">
        <f>IF(COUNT(予実対比!C10)=1,予実対比!C10,"")</f>
        <v>150000</v>
      </c>
      <c r="D9" s="8">
        <f>IF(COUNT(予実対比!D10)=1,予実対比!D10,"")</f>
        <v>30000</v>
      </c>
      <c r="E9" s="8">
        <f>IF(COUNT(予実対比!E10)=1,予実対比!E10,"")</f>
        <v>-120000</v>
      </c>
      <c r="F9" s="1" t="str">
        <f>予実対比!H10</f>
        <v>不利</v>
      </c>
      <c r="G9" s="1"/>
      <c r="H9" s="1"/>
      <c r="I9" s="1"/>
      <c r="J9" s="1"/>
      <c r="K9" s="1"/>
    </row>
    <row r="10" spans="1:11" ht="26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6.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32.1" customHeight="1">
      <c r="A12" s="1"/>
      <c r="B12" s="6" t="s">
        <v>44</v>
      </c>
      <c r="C12" s="6" t="s">
        <v>45</v>
      </c>
      <c r="D12" s="6"/>
      <c r="E12" s="6"/>
      <c r="F12" s="6"/>
      <c r="G12" s="1"/>
      <c r="H12" s="1"/>
      <c r="I12" s="1"/>
      <c r="J12" s="1"/>
      <c r="K12" s="1"/>
    </row>
    <row r="13" spans="1:11" ht="56.1" customHeight="1">
      <c r="A13" s="1"/>
      <c r="B13" s="1" t="s">
        <v>46</v>
      </c>
      <c r="C13" s="14"/>
      <c r="D13" s="14"/>
      <c r="E13" s="14"/>
      <c r="F13" s="14"/>
      <c r="G13" s="1"/>
      <c r="H13" s="1"/>
      <c r="I13" s="1"/>
      <c r="J13" s="1"/>
      <c r="K13" s="1"/>
    </row>
    <row r="14" spans="1:11" ht="56.1" customHeight="1">
      <c r="A14" s="1"/>
      <c r="B14" s="1" t="s">
        <v>47</v>
      </c>
      <c r="C14" s="14"/>
      <c r="D14" s="14"/>
      <c r="E14" s="14"/>
      <c r="F14" s="14"/>
      <c r="G14" s="1"/>
      <c r="H14" s="1"/>
      <c r="I14" s="1"/>
      <c r="J14" s="1"/>
      <c r="K14" s="1"/>
    </row>
    <row r="15" spans="1:11" ht="56.1" customHeight="1">
      <c r="A15" s="1"/>
      <c r="B15" s="1" t="s">
        <v>48</v>
      </c>
      <c r="C15" s="14"/>
      <c r="D15" s="14"/>
      <c r="E15" s="14"/>
      <c r="F15" s="14"/>
      <c r="G15" s="1"/>
      <c r="H15" s="1"/>
      <c r="I15" s="1"/>
      <c r="J15" s="1"/>
      <c r="K15" s="1"/>
    </row>
    <row r="16" spans="1:11" ht="56.1" customHeight="1">
      <c r="A16" s="1"/>
      <c r="B16" s="1" t="s">
        <v>49</v>
      </c>
      <c r="C16" s="14"/>
      <c r="D16" s="14"/>
      <c r="E16" s="14"/>
      <c r="F16" s="14"/>
      <c r="G16" s="1"/>
      <c r="H16" s="1"/>
      <c r="I16" s="1"/>
      <c r="J16" s="1"/>
      <c r="K16" s="1"/>
    </row>
    <row r="17" spans="1:11" ht="56.1" customHeight="1">
      <c r="A17" s="1"/>
      <c r="B17" s="1" t="s">
        <v>50</v>
      </c>
      <c r="C17" s="14"/>
      <c r="D17" s="14"/>
      <c r="E17" s="14"/>
      <c r="F17" s="14"/>
      <c r="G17" s="1"/>
      <c r="H17" s="1"/>
      <c r="I17" s="1"/>
      <c r="J17" s="1"/>
      <c r="K17" s="1"/>
    </row>
    <row r="18" spans="1:11" ht="56.1" customHeight="1">
      <c r="A18" s="1"/>
      <c r="B18" s="1" t="s">
        <v>51</v>
      </c>
      <c r="C18" s="14"/>
      <c r="D18" s="14"/>
      <c r="E18" s="14"/>
      <c r="F18" s="14"/>
      <c r="G18" s="1"/>
      <c r="H18" s="1"/>
      <c r="I18" s="1"/>
      <c r="J18" s="1"/>
      <c r="K18" s="1"/>
    </row>
    <row r="19" spans="1:11" ht="56.1" customHeight="1">
      <c r="A19" s="1"/>
      <c r="B19" s="1" t="s">
        <v>52</v>
      </c>
      <c r="C19" s="14"/>
      <c r="D19" s="14"/>
      <c r="E19" s="14"/>
      <c r="F19" s="14"/>
      <c r="G19" s="1"/>
      <c r="H19" s="1"/>
      <c r="I19" s="1"/>
      <c r="J19" s="1"/>
      <c r="K19" s="1"/>
    </row>
    <row r="20" spans="1:11" ht="26.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6.1" customHeight="1">
      <c r="A21" s="1"/>
      <c r="B21" s="1" t="s">
        <v>53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 ht="26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6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6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6.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7">
    <mergeCell ref="C18:F18"/>
    <mergeCell ref="C19:F19"/>
    <mergeCell ref="C13:F13"/>
    <mergeCell ref="C14:F14"/>
    <mergeCell ref="C15:F15"/>
    <mergeCell ref="C16:F16"/>
    <mergeCell ref="C17:F17"/>
  </mergeCells>
  <phoneticPr fontId="8"/>
  <printOptions horizontalCentered="1"/>
  <pageMargins left="0.25" right="0.25" top="0.33333333333333331" bottom="0.33333333333333331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8"/>
  <sheetViews>
    <sheetView showGridLines="0" workbookViewId="0"/>
  </sheetViews>
  <sheetFormatPr defaultRowHeight="14.25"/>
  <cols>
    <col min="1" max="1" width="3" customWidth="1"/>
    <col min="2" max="11" width="16" customWidth="1"/>
  </cols>
  <sheetData>
    <row r="1" spans="1:11" ht="26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1" customHeight="1">
      <c r="A2" s="1"/>
      <c r="B2" s="2" t="s">
        <v>54</v>
      </c>
      <c r="C2" s="1"/>
      <c r="D2" s="1"/>
      <c r="E2" s="1"/>
      <c r="F2" s="1"/>
      <c r="G2" s="1"/>
      <c r="H2" s="1"/>
      <c r="I2" s="1"/>
      <c r="J2" s="1"/>
      <c r="K2" s="1"/>
    </row>
    <row r="3" spans="1:11" ht="26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2.1" customHeight="1">
      <c r="A4" s="1"/>
      <c r="B4" s="6" t="s">
        <v>55</v>
      </c>
      <c r="C4" s="6" t="s">
        <v>35</v>
      </c>
      <c r="D4" s="6" t="s">
        <v>36</v>
      </c>
      <c r="E4" s="6" t="s">
        <v>37</v>
      </c>
      <c r="F4" s="1"/>
      <c r="G4" s="1"/>
      <c r="H4" s="1"/>
      <c r="I4" s="1"/>
      <c r="J4" s="1"/>
      <c r="K4" s="1"/>
    </row>
    <row r="5" spans="1:11" ht="26.1" customHeight="1">
      <c r="A5" s="1"/>
      <c r="B5" s="1" t="s">
        <v>22</v>
      </c>
      <c r="C5" s="8">
        <v>1000000</v>
      </c>
      <c r="D5" s="8">
        <v>920000</v>
      </c>
      <c r="E5" s="8">
        <f t="shared" ref="E5:E10" si="0">D5-C5</f>
        <v>-80000</v>
      </c>
      <c r="F5" s="1"/>
      <c r="G5" s="1"/>
      <c r="H5" s="1"/>
      <c r="I5" s="1"/>
      <c r="J5" s="1"/>
      <c r="K5" s="1"/>
    </row>
    <row r="6" spans="1:11" ht="26.1" customHeight="1">
      <c r="A6" s="1"/>
      <c r="B6" s="1" t="s">
        <v>23</v>
      </c>
      <c r="C6" s="8">
        <v>400000</v>
      </c>
      <c r="D6" s="8">
        <v>410000</v>
      </c>
      <c r="E6" s="8">
        <f t="shared" si="0"/>
        <v>10000</v>
      </c>
      <c r="F6" s="1"/>
      <c r="G6" s="1"/>
      <c r="H6" s="1"/>
      <c r="I6" s="1"/>
      <c r="J6" s="1"/>
      <c r="K6" s="1"/>
    </row>
    <row r="7" spans="1:11" ht="26.1" customHeight="1">
      <c r="A7" s="1"/>
      <c r="B7" s="1" t="s">
        <v>24</v>
      </c>
      <c r="C7" s="8">
        <v>300000</v>
      </c>
      <c r="D7" s="8">
        <v>310000</v>
      </c>
      <c r="E7" s="8">
        <f t="shared" si="0"/>
        <v>10000</v>
      </c>
      <c r="F7" s="1"/>
      <c r="G7" s="1"/>
      <c r="H7" s="1"/>
      <c r="I7" s="1"/>
      <c r="J7" s="1"/>
      <c r="K7" s="1"/>
    </row>
    <row r="8" spans="1:11" ht="26.1" customHeight="1">
      <c r="A8" s="1"/>
      <c r="B8" s="1" t="s">
        <v>25</v>
      </c>
      <c r="C8" s="8">
        <v>150000</v>
      </c>
      <c r="D8" s="8">
        <v>170000</v>
      </c>
      <c r="E8" s="8">
        <f t="shared" si="0"/>
        <v>20000</v>
      </c>
      <c r="F8" s="1"/>
      <c r="G8" s="1"/>
      <c r="H8" s="1"/>
      <c r="I8" s="1"/>
      <c r="J8" s="1"/>
      <c r="K8" s="1"/>
    </row>
    <row r="9" spans="1:11" ht="26.1" customHeight="1">
      <c r="A9" s="1"/>
      <c r="B9" s="1" t="s">
        <v>56</v>
      </c>
      <c r="C9" s="8">
        <v>850000</v>
      </c>
      <c r="D9" s="8">
        <v>890000</v>
      </c>
      <c r="E9" s="8">
        <f t="shared" si="0"/>
        <v>40000</v>
      </c>
      <c r="F9" s="1"/>
      <c r="G9" s="1"/>
      <c r="H9" s="1"/>
      <c r="I9" s="1"/>
      <c r="J9" s="1"/>
      <c r="K9" s="1"/>
    </row>
    <row r="10" spans="1:11" ht="26.1" customHeight="1">
      <c r="A10" s="1"/>
      <c r="B10" s="1" t="s">
        <v>27</v>
      </c>
      <c r="C10" s="8">
        <v>150000</v>
      </c>
      <c r="D10" s="8">
        <v>30000</v>
      </c>
      <c r="E10" s="8">
        <f t="shared" si="0"/>
        <v>-120000</v>
      </c>
      <c r="F10" s="1"/>
      <c r="G10" s="1"/>
      <c r="H10" s="1"/>
      <c r="I10" s="1"/>
      <c r="J10" s="1"/>
      <c r="K10" s="1"/>
    </row>
    <row r="11" spans="1:11" ht="26.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6.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6.1" customHeight="1">
      <c r="A13" s="1"/>
      <c r="B13" s="13" t="s">
        <v>57</v>
      </c>
      <c r="C13" s="13"/>
      <c r="D13" s="13"/>
      <c r="E13" s="13"/>
      <c r="F13" s="13"/>
      <c r="G13" s="13"/>
      <c r="H13" s="13"/>
      <c r="I13" s="13"/>
      <c r="J13" s="13"/>
      <c r="K13" s="1"/>
    </row>
    <row r="14" spans="1:11" ht="26.1" customHeight="1">
      <c r="A14" s="1"/>
      <c r="B14" s="13" t="s">
        <v>58</v>
      </c>
      <c r="C14" s="13"/>
      <c r="D14" s="13"/>
      <c r="E14" s="13"/>
      <c r="F14" s="13"/>
      <c r="G14" s="13"/>
      <c r="H14" s="13"/>
      <c r="I14" s="13"/>
      <c r="J14" s="13"/>
      <c r="K14" s="1"/>
    </row>
    <row r="15" spans="1:11" ht="26.1" customHeight="1">
      <c r="A15" s="1"/>
      <c r="B15" s="13" t="s">
        <v>59</v>
      </c>
      <c r="C15" s="13"/>
      <c r="D15" s="13"/>
      <c r="E15" s="13"/>
      <c r="F15" s="13"/>
      <c r="G15" s="13"/>
      <c r="H15" s="13"/>
      <c r="I15" s="13"/>
      <c r="J15" s="13"/>
      <c r="K15" s="1"/>
    </row>
    <row r="16" spans="1:11" ht="26.1" customHeight="1">
      <c r="A16" s="1"/>
      <c r="B16" s="13" t="s">
        <v>60</v>
      </c>
      <c r="C16" s="13"/>
      <c r="D16" s="13"/>
      <c r="E16" s="13"/>
      <c r="F16" s="13"/>
      <c r="G16" s="13"/>
      <c r="H16" s="13"/>
      <c r="I16" s="13"/>
      <c r="J16" s="13"/>
      <c r="K16" s="1"/>
    </row>
    <row r="17" spans="1:11" ht="26.1" customHeight="1">
      <c r="A17" s="1"/>
      <c r="B17" s="13" t="s">
        <v>61</v>
      </c>
      <c r="C17" s="13"/>
      <c r="D17" s="13"/>
      <c r="E17" s="13"/>
      <c r="F17" s="13"/>
      <c r="G17" s="13"/>
      <c r="H17" s="13"/>
      <c r="I17" s="13"/>
      <c r="J17" s="13"/>
      <c r="K17" s="1"/>
    </row>
    <row r="18" spans="1:11" ht="26.1" customHeight="1">
      <c r="A18" s="1"/>
      <c r="B18" s="13" t="s">
        <v>62</v>
      </c>
      <c r="C18" s="13"/>
      <c r="D18" s="13"/>
      <c r="E18" s="13"/>
      <c r="F18" s="13"/>
      <c r="G18" s="13"/>
      <c r="H18" s="13"/>
      <c r="I18" s="13"/>
      <c r="J18" s="13"/>
      <c r="K18" s="1"/>
    </row>
    <row r="19" spans="1:11" ht="26.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6.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6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6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6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6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6.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6">
    <mergeCell ref="B18:J18"/>
    <mergeCell ref="B13:J13"/>
    <mergeCell ref="B14:J14"/>
    <mergeCell ref="B15:J15"/>
    <mergeCell ref="B16:J16"/>
    <mergeCell ref="B17:J17"/>
  </mergeCells>
  <phoneticPr fontId="8"/>
  <printOptions horizontalCentered="1"/>
  <pageMargins left="0.25" right="0.25" top="0.33333333333333331" bottom="0.33333333333333331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Readme</vt:lpstr>
      <vt:lpstr>年間予算</vt:lpstr>
      <vt:lpstr>月次実績</vt:lpstr>
      <vt:lpstr>予実対比</vt:lpstr>
      <vt:lpstr>月次報告</vt:lpstr>
      <vt:lpstr>架空サンプル</vt:lpstr>
      <vt:lpstr>Readme!Print_Area</vt:lpstr>
      <vt:lpstr>架空サンプル!Print_Area</vt:lpstr>
      <vt:lpstr>月次実績!Print_Area</vt:lpstr>
      <vt:lpstr>月次報告!Print_Area</vt:lpstr>
      <vt:lpstr>年間予算!Print_Area</vt:lpstr>
      <vt:lpstr>予実対比!Print_Area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 F</cp:lastModifiedBy>
  <cp:lastPrinted>2026-10-18T12:17:29Z</cp:lastPrinted>
  <dcterms:modified xsi:type="dcterms:W3CDTF">2026-10-18T12:17:30Z</dcterms:modified>
</cp:coreProperties>
</file>